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0635" windowHeight="6045"/>
  </bookViews>
  <sheets>
    <sheet name="Tabelle1" sheetId="1" r:id="rId1"/>
    <sheet name="ReadMe" sheetId="2" r:id="rId2"/>
  </sheets>
  <calcPr calcId="125725"/>
</workbook>
</file>

<file path=xl/calcChain.xml><?xml version="1.0" encoding="utf-8"?>
<calcChain xmlns="http://schemas.openxmlformats.org/spreadsheetml/2006/main">
  <c r="H24" i="1"/>
  <c r="G24"/>
  <c r="F24"/>
  <c r="H23"/>
  <c r="G23"/>
  <c r="F23"/>
  <c r="H22"/>
  <c r="G22"/>
  <c r="F22"/>
  <c r="H21"/>
  <c r="G21"/>
  <c r="F21"/>
  <c r="H20"/>
  <c r="G20"/>
  <c r="F20"/>
  <c r="B11"/>
  <c r="B12"/>
  <c r="B10"/>
  <c r="D10" s="1"/>
  <c r="F17"/>
  <c r="G17"/>
  <c r="H17"/>
  <c r="F18"/>
  <c r="G18"/>
  <c r="H18"/>
  <c r="F19"/>
  <c r="G19"/>
  <c r="H19"/>
  <c r="F25"/>
  <c r="G25"/>
  <c r="H25"/>
  <c r="H16"/>
  <c r="K16" s="1"/>
  <c r="G16"/>
  <c r="J16" s="1"/>
  <c r="M16" s="1"/>
  <c r="F16"/>
  <c r="I16" s="1"/>
  <c r="K17" l="1"/>
  <c r="I17"/>
  <c r="L16"/>
  <c r="P16" s="1"/>
  <c r="N16"/>
  <c r="J17"/>
  <c r="K18" l="1"/>
  <c r="Q16"/>
  <c r="L17"/>
  <c r="I18"/>
  <c r="R16"/>
  <c r="S16"/>
  <c r="J18"/>
  <c r="M18" s="1"/>
  <c r="M17"/>
  <c r="O16"/>
  <c r="T16"/>
  <c r="N17"/>
  <c r="Q17" s="1"/>
  <c r="J19" l="1"/>
  <c r="S17"/>
  <c r="R17"/>
  <c r="I19"/>
  <c r="I20" s="1"/>
  <c r="L18"/>
  <c r="P18" s="1"/>
  <c r="P17"/>
  <c r="T17" s="1"/>
  <c r="O17"/>
  <c r="K19"/>
  <c r="N18"/>
  <c r="K20" l="1"/>
  <c r="N20" s="1"/>
  <c r="M19"/>
  <c r="J20"/>
  <c r="L20"/>
  <c r="I21"/>
  <c r="Q18"/>
  <c r="T18" s="1"/>
  <c r="S18"/>
  <c r="R18"/>
  <c r="L19"/>
  <c r="O18"/>
  <c r="N19"/>
  <c r="K21" l="1"/>
  <c r="K22" s="1"/>
  <c r="R20"/>
  <c r="S20"/>
  <c r="L21"/>
  <c r="I22"/>
  <c r="M20"/>
  <c r="P20" s="1"/>
  <c r="J21"/>
  <c r="Q20"/>
  <c r="O20"/>
  <c r="Q19"/>
  <c r="S19"/>
  <c r="R19"/>
  <c r="P19"/>
  <c r="O19"/>
  <c r="N21" l="1"/>
  <c r="O21" s="1"/>
  <c r="M21"/>
  <c r="P21" s="1"/>
  <c r="J22"/>
  <c r="L22"/>
  <c r="I23"/>
  <c r="S21"/>
  <c r="R21"/>
  <c r="T20"/>
  <c r="N22"/>
  <c r="K23"/>
  <c r="Q21"/>
  <c r="T19"/>
  <c r="R22" l="1"/>
  <c r="S22"/>
  <c r="T21"/>
  <c r="L23"/>
  <c r="I24"/>
  <c r="J23"/>
  <c r="M22"/>
  <c r="P22" s="1"/>
  <c r="O22"/>
  <c r="Q22"/>
  <c r="K24"/>
  <c r="N24" s="1"/>
  <c r="N23"/>
  <c r="L24" l="1"/>
  <c r="S24" s="1"/>
  <c r="K25"/>
  <c r="N25" s="1"/>
  <c r="I25"/>
  <c r="L25" s="1"/>
  <c r="M23"/>
  <c r="P23" s="1"/>
  <c r="J24"/>
  <c r="S23"/>
  <c r="R23"/>
  <c r="T22"/>
  <c r="O23"/>
  <c r="Q23"/>
  <c r="O24" l="1"/>
  <c r="R24"/>
  <c r="M24"/>
  <c r="P24" s="1"/>
  <c r="J25"/>
  <c r="M25" s="1"/>
  <c r="Q25"/>
  <c r="S25"/>
  <c r="R25"/>
  <c r="P25"/>
  <c r="Q24"/>
  <c r="O25"/>
  <c r="T24"/>
  <c r="T23"/>
  <c r="T25" l="1"/>
</calcChain>
</file>

<file path=xl/sharedStrings.xml><?xml version="1.0" encoding="utf-8"?>
<sst xmlns="http://schemas.openxmlformats.org/spreadsheetml/2006/main" count="44" uniqueCount="39">
  <si>
    <t>Element</t>
  </si>
  <si>
    <t>Accu Gain</t>
  </si>
  <si>
    <t>Accu NoiseF</t>
  </si>
  <si>
    <t>Accu IIP3</t>
  </si>
  <si>
    <t>Input Parameters:</t>
  </si>
  <si>
    <t>Resistance</t>
  </si>
  <si>
    <t>Ohm</t>
  </si>
  <si>
    <t>BandWidth</t>
  </si>
  <si>
    <t>Hz</t>
  </si>
  <si>
    <t>Temperature</t>
  </si>
  <si>
    <t>K</t>
  </si>
  <si>
    <t>P_noise</t>
  </si>
  <si>
    <t>dBm</t>
  </si>
  <si>
    <t>P_in_max</t>
  </si>
  <si>
    <t>mW</t>
  </si>
  <si>
    <t>P_in_min</t>
  </si>
  <si>
    <t>Gain
/ dB</t>
  </si>
  <si>
    <t>Noise Figure
/ dB</t>
  </si>
  <si>
    <t>IIP3
/ dBm</t>
  </si>
  <si>
    <t>Gain 
(lin)</t>
  </si>
  <si>
    <t>Noise Figure 
(lin)</t>
  </si>
  <si>
    <t>IIP3 
(lin)</t>
  </si>
  <si>
    <t>Gain Accu
/ dB</t>
  </si>
  <si>
    <t>NF Accu
/ dB</t>
  </si>
  <si>
    <t>IIP3 Accu
/ dB</t>
  </si>
  <si>
    <t>OIP3 Accu
/ dB</t>
  </si>
  <si>
    <t>P_noise
/ dBm</t>
  </si>
  <si>
    <t>P_ip3
/ dBm</t>
  </si>
  <si>
    <t>P_out_min
/dBm</t>
  </si>
  <si>
    <t>P_out_max
/dBm</t>
  </si>
  <si>
    <t>snr (worst)
/ dB</t>
  </si>
  <si>
    <t>Designation</t>
  </si>
  <si>
    <t>Input BP</t>
  </si>
  <si>
    <t>LNA</t>
  </si>
  <si>
    <t>Spare</t>
  </si>
  <si>
    <t>Mixer</t>
  </si>
  <si>
    <t>IF BP</t>
  </si>
  <si>
    <t>IF Amp 2</t>
  </si>
  <si>
    <t>IF Amp 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</si>
</sst>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11" fontId="0" fillId="0" borderId="1" xfId="0" applyNumberFormat="1" applyBorder="1" applyAlignment="1">
      <alignment horizontal="left"/>
    </xf>
    <xf numFmtId="43" fontId="0" fillId="0" borderId="1" xfId="1" applyFont="1" applyBorder="1"/>
    <xf numFmtId="0" fontId="0" fillId="2" borderId="1" xfId="0" applyFill="1" applyBorder="1"/>
    <xf numFmtId="1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164" fontId="0" fillId="2" borderId="1" xfId="0" applyNumberFormat="1" applyFill="1" applyBorder="1"/>
    <xf numFmtId="164" fontId="0" fillId="0" borderId="1" xfId="0" applyNumberFormat="1" applyBorder="1"/>
    <xf numFmtId="43" fontId="0" fillId="0" borderId="1" xfId="0" applyNumberFormat="1" applyBorder="1"/>
    <xf numFmtId="164" fontId="2" fillId="3" borderId="1" xfId="0" applyNumberFormat="1" applyFont="1" applyFill="1" applyBorder="1"/>
    <xf numFmtId="43" fontId="2" fillId="3" borderId="1" xfId="0" applyNumberFormat="1" applyFont="1" applyFill="1" applyBorder="1"/>
    <xf numFmtId="0" fontId="0" fillId="0" borderId="0" xfId="0" applyAlignment="1">
      <alignment horizontal="left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P_out</a:t>
            </a:r>
            <a:r>
              <a:rPr lang="de-DE" baseline="0"/>
              <a:t> at stages, SNR</a:t>
            </a:r>
            <a:endParaRPr lang="de-DE"/>
          </a:p>
        </c:rich>
      </c:tx>
      <c:layout>
        <c:manualLayout>
          <c:xMode val="edge"/>
          <c:yMode val="edge"/>
          <c:x val="0.12800445040198621"/>
          <c:y val="4.927536231884057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808573928258968"/>
          <c:y val="5.1400554097404488E-2"/>
          <c:w val="0.66294016517383025"/>
          <c:h val="0.88793963254593289"/>
        </c:manualLayout>
      </c:layout>
      <c:scatterChart>
        <c:scatterStyle val="lineMarker"/>
        <c:ser>
          <c:idx val="0"/>
          <c:order val="0"/>
          <c:tx>
            <c:strRef>
              <c:f>Tabelle1!$R$15</c:f>
              <c:strCache>
                <c:ptCount val="1"/>
                <c:pt idx="0">
                  <c:v>P_out_min
/dBm</c:v>
                </c:pt>
              </c:strCache>
            </c:strRef>
          </c:tx>
          <c:spPr>
            <a:ln w="50800" cmpd="dbl"/>
          </c:spPr>
          <c:dLbls>
            <c:showVal val="1"/>
          </c:dLbls>
          <c:xVal>
            <c:numRef>
              <c:f>Tabelle1!$A$16:$A$25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Tabelle1!$R$16:$R$25</c:f>
              <c:numCache>
                <c:formatCode>0.0</c:formatCode>
                <c:ptCount val="10"/>
                <c:pt idx="0">
                  <c:v>-107</c:v>
                </c:pt>
                <c:pt idx="1">
                  <c:v>-87</c:v>
                </c:pt>
                <c:pt idx="2">
                  <c:v>-94</c:v>
                </c:pt>
                <c:pt idx="3">
                  <c:v>-94</c:v>
                </c:pt>
                <c:pt idx="4">
                  <c:v>-94</c:v>
                </c:pt>
                <c:pt idx="5">
                  <c:v>-97</c:v>
                </c:pt>
                <c:pt idx="6">
                  <c:v>-77</c:v>
                </c:pt>
                <c:pt idx="7">
                  <c:v>-62</c:v>
                </c:pt>
                <c:pt idx="8">
                  <c:v>-62</c:v>
                </c:pt>
                <c:pt idx="9">
                  <c:v>-62</c:v>
                </c:pt>
              </c:numCache>
            </c:numRef>
          </c:yVal>
        </c:ser>
        <c:ser>
          <c:idx val="1"/>
          <c:order val="1"/>
          <c:tx>
            <c:strRef>
              <c:f>Tabelle1!$S$15</c:f>
              <c:strCache>
                <c:ptCount val="1"/>
                <c:pt idx="0">
                  <c:v>P_out_max
/dBm</c:v>
                </c:pt>
              </c:strCache>
            </c:strRef>
          </c:tx>
          <c:spPr>
            <a:ln w="50800" cmpd="dbl"/>
          </c:spPr>
          <c:dLbls>
            <c:showVal val="1"/>
          </c:dLbls>
          <c:xVal>
            <c:numRef>
              <c:f>Tabelle1!$A$16:$A$25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Tabelle1!$S$16:$S$25</c:f>
              <c:numCache>
                <c:formatCode>0.0</c:formatCode>
                <c:ptCount val="10"/>
                <c:pt idx="0">
                  <c:v>-43</c:v>
                </c:pt>
                <c:pt idx="1">
                  <c:v>-23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-33</c:v>
                </c:pt>
                <c:pt idx="6">
                  <c:v>-13.000000000000004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</c:ser>
        <c:ser>
          <c:idx val="3"/>
          <c:order val="3"/>
          <c:tx>
            <c:strRef>
              <c:f>Tabelle1!$P$15</c:f>
              <c:strCache>
                <c:ptCount val="1"/>
                <c:pt idx="0">
                  <c:v>P_noise
/ dBm</c:v>
                </c:pt>
              </c:strCache>
            </c:strRef>
          </c:tx>
          <c:dLbls>
            <c:showVal val="1"/>
          </c:dLbls>
          <c:xVal>
            <c:numRef>
              <c:f>Tabelle1!$A$16:$A$25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Tabelle1!$P$16:$P$25</c:f>
              <c:numCache>
                <c:formatCode>0.0</c:formatCode>
                <c:ptCount val="10"/>
                <c:pt idx="0">
                  <c:v>-120.81969663215119</c:v>
                </c:pt>
                <c:pt idx="1">
                  <c:v>-99.319696632151192</c:v>
                </c:pt>
                <c:pt idx="2">
                  <c:v>-106.15944345569898</c:v>
                </c:pt>
                <c:pt idx="3">
                  <c:v>-106.15944345569898</c:v>
                </c:pt>
                <c:pt idx="4">
                  <c:v>-106.15944345569898</c:v>
                </c:pt>
                <c:pt idx="5">
                  <c:v>-109.01409551324855</c:v>
                </c:pt>
                <c:pt idx="6">
                  <c:v>-88.737861684771872</c:v>
                </c:pt>
                <c:pt idx="7">
                  <c:v>-73.735186186992351</c:v>
                </c:pt>
                <c:pt idx="8">
                  <c:v>-73.735186186992351</c:v>
                </c:pt>
                <c:pt idx="9">
                  <c:v>-73.735186186992351</c:v>
                </c:pt>
              </c:numCache>
            </c:numRef>
          </c:yVal>
        </c:ser>
        <c:ser>
          <c:idx val="4"/>
          <c:order val="4"/>
          <c:tx>
            <c:strRef>
              <c:f>Tabelle1!$Q$15</c:f>
              <c:strCache>
                <c:ptCount val="1"/>
                <c:pt idx="0">
                  <c:v>P_ip3
/ dBm</c:v>
                </c:pt>
              </c:strCache>
            </c:strRef>
          </c:tx>
          <c:dLbls>
            <c:showVal val="1"/>
          </c:dLbls>
          <c:xVal>
            <c:numRef>
              <c:f>Tabelle1!$A$16:$A$25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Tabelle1!$Q$16:$Q$25</c:f>
              <c:numCache>
                <c:formatCode>0.0</c:formatCode>
                <c:ptCount val="10"/>
                <c:pt idx="0">
                  <c:v>-183</c:v>
                </c:pt>
                <c:pt idx="1">
                  <c:v>-159.47130275127029</c:v>
                </c:pt>
                <c:pt idx="2">
                  <c:v>-135.74365503944762</c:v>
                </c:pt>
                <c:pt idx="3">
                  <c:v>-135.74365487118135</c:v>
                </c:pt>
                <c:pt idx="4">
                  <c:v>-135.74365470291508</c:v>
                </c:pt>
                <c:pt idx="5">
                  <c:v>-138.72684435446899</c:v>
                </c:pt>
                <c:pt idx="6">
                  <c:v>-118.71843144559131</c:v>
                </c:pt>
                <c:pt idx="7">
                  <c:v>-102.91580103034445</c:v>
                </c:pt>
                <c:pt idx="8">
                  <c:v>-102.91549582177153</c:v>
                </c:pt>
                <c:pt idx="9">
                  <c:v>-102.91519062392278</c:v>
                </c:pt>
              </c:numCache>
            </c:numRef>
          </c:yVal>
        </c:ser>
        <c:axId val="134873856"/>
        <c:axId val="134875776"/>
      </c:scatterChart>
      <c:scatterChart>
        <c:scatterStyle val="lineMarker"/>
        <c:ser>
          <c:idx val="2"/>
          <c:order val="2"/>
          <c:tx>
            <c:strRef>
              <c:f>Tabelle1!$T$15</c:f>
              <c:strCache>
                <c:ptCount val="1"/>
                <c:pt idx="0">
                  <c:v>snr (worst)
/ dB</c:v>
                </c:pt>
              </c:strCache>
            </c:strRef>
          </c:tx>
          <c:spPr>
            <a:ln w="63500"/>
          </c:spPr>
          <c:dLbls>
            <c:showVal val="1"/>
          </c:dLbls>
          <c:xVal>
            <c:numRef>
              <c:f>Tabelle1!$A$16:$A$25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Tabelle1!$T$16:$T$25</c:f>
              <c:numCache>
                <c:formatCode>_-* #,##0.00\ _€_-;\-* #,##0.00\ _€_-;_-* "-"??\ _€_-;_-@_-</c:formatCode>
                <c:ptCount val="10"/>
                <c:pt idx="0">
                  <c:v>13.819696632151192</c:v>
                </c:pt>
                <c:pt idx="1">
                  <c:v>12.319696632151192</c:v>
                </c:pt>
                <c:pt idx="2">
                  <c:v>12.159443455698977</c:v>
                </c:pt>
                <c:pt idx="3">
                  <c:v>12.159443455698977</c:v>
                </c:pt>
                <c:pt idx="4">
                  <c:v>12.159443455698977</c:v>
                </c:pt>
                <c:pt idx="5">
                  <c:v>12.014095513248549</c:v>
                </c:pt>
                <c:pt idx="6">
                  <c:v>11.737861684771872</c:v>
                </c:pt>
                <c:pt idx="7">
                  <c:v>11.735186186992351</c:v>
                </c:pt>
                <c:pt idx="8">
                  <c:v>11.735186186992351</c:v>
                </c:pt>
                <c:pt idx="9">
                  <c:v>11.735186186992351</c:v>
                </c:pt>
              </c:numCache>
            </c:numRef>
          </c:yVal>
        </c:ser>
        <c:axId val="134892160"/>
        <c:axId val="134890240"/>
      </c:scatterChart>
      <c:valAx>
        <c:axId val="13487385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Stage/ #</a:t>
                </a:r>
              </a:p>
            </c:rich>
          </c:tx>
          <c:layout/>
        </c:title>
        <c:numFmt formatCode="General" sourceLinked="1"/>
        <c:tickLblPos val="nextTo"/>
        <c:crossAx val="134875776"/>
        <c:crosses val="autoZero"/>
        <c:crossBetween val="midCat"/>
        <c:majorUnit val="1"/>
      </c:valAx>
      <c:valAx>
        <c:axId val="134875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P/dBm</a:t>
                </a:r>
              </a:p>
            </c:rich>
          </c:tx>
          <c:layout/>
        </c:title>
        <c:numFmt formatCode="0.0" sourceLinked="1"/>
        <c:tickLblPos val="nextTo"/>
        <c:crossAx val="134873856"/>
        <c:crosses val="autoZero"/>
        <c:crossBetween val="midCat"/>
      </c:valAx>
      <c:valAx>
        <c:axId val="1348902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SNR/ dB</a:t>
                </a:r>
              </a:p>
            </c:rich>
          </c:tx>
          <c:layout/>
        </c:title>
        <c:numFmt formatCode="_-* #,##0.00\ _€_-;\-* #,##0.00\ _€_-;_-* &quot;-&quot;??\ _€_-;_-@_-" sourceLinked="1"/>
        <c:tickLblPos val="nextTo"/>
        <c:crossAx val="134892160"/>
        <c:crosses val="max"/>
        <c:crossBetween val="midCat"/>
      </c:valAx>
      <c:valAx>
        <c:axId val="134892160"/>
        <c:scaling>
          <c:orientation val="minMax"/>
        </c:scaling>
        <c:delete val="1"/>
        <c:axPos val="b"/>
        <c:numFmt formatCode="General" sourceLinked="1"/>
        <c:tickLblPos val="none"/>
        <c:crossAx val="134890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497107534613462"/>
          <c:y val="4.6454410589980384E-3"/>
          <c:w val="0.11441569240147122"/>
          <c:h val="0.43718589524135654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25</xdr:row>
      <xdr:rowOff>142875</xdr:rowOff>
    </xdr:from>
    <xdr:to>
      <xdr:col>11</xdr:col>
      <xdr:colOff>571499</xdr:colOff>
      <xdr:row>48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679738</xdr:colOff>
      <xdr:row>0</xdr:row>
      <xdr:rowOff>0</xdr:rowOff>
    </xdr:from>
    <xdr:to>
      <xdr:col>10</xdr:col>
      <xdr:colOff>22512</xdr:colOff>
      <xdr:row>3</xdr:row>
      <xdr:rowOff>10582</xdr:rowOff>
    </xdr:to>
    <xdr:pic>
      <xdr:nvPicPr>
        <xdr:cNvPr id="3" name="Grafik 2" descr="b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56138" y="0"/>
          <a:ext cx="6138333" cy="5820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390525</xdr:colOff>
      <xdr:row>3</xdr:row>
      <xdr:rowOff>9525</xdr:rowOff>
    </xdr:to>
    <xdr:pic>
      <xdr:nvPicPr>
        <xdr:cNvPr id="5" name="Grafik 4" descr="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9050"/>
          <a:ext cx="2828925" cy="5619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57148</xdr:rowOff>
    </xdr:from>
    <xdr:to>
      <xdr:col>7</xdr:col>
      <xdr:colOff>409575</xdr:colOff>
      <xdr:row>46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19148"/>
          <a:ext cx="5743575" cy="806767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72000" tIns="72000" rIns="72000" bIns="7200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Block Diagram Chain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Purpose: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Calculates the noise and non-linear distortion</a:t>
          </a:r>
          <a:r>
            <a:rPr lang="de-DE" sz="1000" b="0" i="0" strike="noStrike" baseline="0">
              <a:solidFill>
                <a:srgbClr val="000000"/>
              </a:solidFill>
              <a:latin typeface="Arial"/>
              <a:cs typeface="Arial"/>
            </a:rPr>
            <a:t> levels of a chain of 2-ports. The 2-ports are given by their gain, noise-figure, and there IP23 at input.</a:t>
          </a:r>
        </a:p>
        <a:p>
          <a:pPr algn="l" rtl="0">
            <a:defRPr sz="1000"/>
          </a:pPr>
          <a:r>
            <a:rPr lang="de-DE" sz="1000" b="0" i="0" strike="noStrike" baseline="0">
              <a:solidFill>
                <a:srgbClr val="000000"/>
              </a:solidFill>
              <a:latin typeface="Arial"/>
              <a:cs typeface="Arial"/>
            </a:rPr>
            <a:t>The tol can be used to optimize a design on system level.</a:t>
          </a:r>
        </a:p>
        <a:p>
          <a:pPr algn="l" rtl="0">
            <a:defRPr sz="1000"/>
          </a:pPr>
          <a:endParaRPr lang="de-DE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baseline="0">
              <a:solidFill>
                <a:srgbClr val="000000"/>
              </a:solidFill>
              <a:latin typeface="Arial"/>
              <a:cs typeface="Arial"/>
            </a:rPr>
            <a:t>How to use:</a:t>
          </a:r>
        </a:p>
        <a:p>
          <a:pPr algn="l" rtl="0">
            <a:defRPr sz="1000"/>
          </a:pPr>
          <a:r>
            <a:rPr lang="de-DE" sz="1000" b="0" i="0" strike="noStrike" baseline="0">
              <a:solidFill>
                <a:srgbClr val="000000"/>
              </a:solidFill>
              <a:latin typeface="Arial"/>
              <a:cs typeface="Arial"/>
            </a:rPr>
            <a:t>1) Plug in the data in the yellow fields </a:t>
          </a:r>
        </a:p>
        <a:p>
          <a:pPr algn="l" rtl="0">
            <a:defRPr sz="1000"/>
          </a:pPr>
          <a:r>
            <a:rPr lang="de-DE" sz="1000" b="0" i="0" strike="noStrike" baseline="0">
              <a:solidFill>
                <a:srgbClr val="000000"/>
              </a:solidFill>
              <a:latin typeface="Arial"/>
              <a:cs typeface="Arial"/>
            </a:rPr>
            <a:t>2) The orange fields tell you the different power levels and effective levels at teh end of the chain.</a:t>
          </a:r>
        </a:p>
        <a:p>
          <a:pPr algn="l" rtl="0">
            <a:defRPr sz="1000"/>
          </a:pPr>
          <a:r>
            <a:rPr lang="de-DE" sz="1000" b="0" i="0" strike="noStrike" baseline="0">
              <a:solidFill>
                <a:srgbClr val="000000"/>
              </a:solidFill>
              <a:latin typeface="Arial"/>
              <a:cs typeface="Arial"/>
            </a:rPr>
            <a:t>3) The figure give you the power levels at minimum and maximum input power as well as the levels of noise and non-linear distortions as absolute values. SNR is the relative level of teh signal above the max of distortion or noise.</a:t>
          </a:r>
        </a:p>
        <a:p>
          <a:pPr algn="l" rtl="0">
            <a:defRPr sz="1000"/>
          </a:pPr>
          <a:endParaRPr lang="de-DE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baseline="0">
              <a:solidFill>
                <a:srgbClr val="000000"/>
              </a:solidFill>
              <a:latin typeface="Arial"/>
              <a:cs typeface="Arial"/>
            </a:rPr>
            <a:t>Best regards, have fun, and bring me some business, contact is</a:t>
          </a:r>
        </a:p>
        <a:p>
          <a:pPr algn="l" rtl="0">
            <a:defRPr sz="1000"/>
          </a:pPr>
          <a:r>
            <a:rPr lang="de-DE" sz="1000" b="0" i="0" strike="noStrike" baseline="0">
              <a:solidFill>
                <a:srgbClr val="000000"/>
              </a:solidFill>
              <a:latin typeface="Arial"/>
              <a:cs typeface="Arial"/>
            </a:rPr>
            <a:t>	www.ibdrigo.com, Mail info@ibdrigo.com</a:t>
          </a:r>
        </a:p>
        <a:p>
          <a:pPr algn="l" rtl="0">
            <a:defRPr sz="1000"/>
          </a:pPr>
          <a:endParaRPr lang="de-DE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strike="noStrike" baseline="0">
              <a:solidFill>
                <a:srgbClr val="000000"/>
              </a:solidFill>
              <a:latin typeface="Arial"/>
              <a:cs typeface="Arial"/>
            </a:rPr>
            <a:t>Disclaimer: With using this you are accpeting the terms and conditions of this sheet.</a:t>
          </a:r>
        </a:p>
        <a:p>
          <a:pPr algn="l" rtl="0">
            <a:defRPr sz="1000"/>
          </a:pPr>
          <a:endParaRPr lang="de-DE" sz="12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strike="noStrike" baseline="0">
              <a:solidFill>
                <a:srgbClr val="000000"/>
              </a:solidFill>
              <a:latin typeface="Arial"/>
              <a:cs typeface="Arial"/>
            </a:rPr>
            <a:t>Terms and Conditions are:</a:t>
          </a:r>
        </a:p>
        <a:p>
          <a:pPr algn="l" rtl="0">
            <a:defRPr sz="1000"/>
          </a:pPr>
          <a:r>
            <a:rPr lang="de-DE" sz="1200" b="1" i="0" strike="noStrike" baseline="0">
              <a:solidFill>
                <a:srgbClr val="000000"/>
              </a:solidFill>
              <a:latin typeface="Arial"/>
              <a:cs typeface="Arial"/>
            </a:rPr>
            <a:t>1) You may use it as you wish and change or redistribute it, as long as the above stated names are not removed</a:t>
          </a:r>
        </a:p>
        <a:p>
          <a:pPr algn="l" rtl="0">
            <a:defRPr sz="1000"/>
          </a:pPr>
          <a:r>
            <a:rPr lang="de-DE" sz="1200" b="1" i="0" strike="noStrike" baseline="0">
              <a:solidFill>
                <a:srgbClr val="000000"/>
              </a:solidFill>
              <a:latin typeface="Arial"/>
              <a:cs typeface="Arial"/>
            </a:rPr>
            <a:t>2) Under no circumstances any responsibility for the outcome and result of this sheet is accepted. </a:t>
          </a:r>
        </a:p>
        <a:p>
          <a:pPr algn="l" rtl="0">
            <a:defRPr sz="1000"/>
          </a:pPr>
          <a:r>
            <a:rPr lang="de-DE" sz="1200" b="1" i="0" strike="noStrike" baseline="0">
              <a:solidFill>
                <a:srgbClr val="000000"/>
              </a:solidFill>
              <a:latin typeface="Arial"/>
              <a:cs typeface="Arial"/>
            </a:rPr>
            <a:t>Clearly this means: If you build something based on the calculations of this sheet and your design is faulty or blows up.... it's your problem, I will not accept any responsibility.</a:t>
          </a:r>
          <a:endParaRPr lang="de-DE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108238</xdr:colOff>
      <xdr:row>0</xdr:row>
      <xdr:rowOff>0</xdr:rowOff>
    </xdr:from>
    <xdr:to>
      <xdr:col>11</xdr:col>
      <xdr:colOff>150571</xdr:colOff>
      <xdr:row>3</xdr:row>
      <xdr:rowOff>10582</xdr:rowOff>
    </xdr:to>
    <xdr:pic>
      <xdr:nvPicPr>
        <xdr:cNvPr id="3" name="Grafik 2" descr="b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4238" y="0"/>
          <a:ext cx="6138333" cy="58208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3</xdr:col>
      <xdr:colOff>581025</xdr:colOff>
      <xdr:row>3</xdr:row>
      <xdr:rowOff>9525</xdr:rowOff>
    </xdr:to>
    <xdr:pic>
      <xdr:nvPicPr>
        <xdr:cNvPr id="4" name="Grafik 3" descr="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9050"/>
          <a:ext cx="2828925" cy="5619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25"/>
  <sheetViews>
    <sheetView tabSelected="1" topLeftCell="A22" zoomScale="90" zoomScaleNormal="90" workbookViewId="0">
      <selection activeCell="E51" sqref="E51"/>
    </sheetView>
  </sheetViews>
  <sheetFormatPr baseColWidth="10" defaultRowHeight="15"/>
  <cols>
    <col min="1" max="1" width="12.5703125" bestFit="1" customWidth="1"/>
    <col min="2" max="2" width="12.5703125" customWidth="1"/>
    <col min="4" max="4" width="15.7109375" bestFit="1" customWidth="1"/>
    <col min="5" max="5" width="9.5703125" bestFit="1" customWidth="1"/>
    <col min="7" max="7" width="15.7109375" bestFit="1" customWidth="1"/>
    <col min="8" max="8" width="14.85546875" bestFit="1" customWidth="1"/>
    <col min="10" max="10" width="11.7109375" bestFit="1" customWidth="1"/>
    <col min="11" max="11" width="8.85546875" bestFit="1" customWidth="1"/>
    <col min="12" max="12" width="13.140625" bestFit="1" customWidth="1"/>
    <col min="13" max="13" width="11.5703125" bestFit="1" customWidth="1"/>
    <col min="14" max="14" width="12.42578125" bestFit="1" customWidth="1"/>
    <col min="15" max="15" width="12.85546875" bestFit="1" customWidth="1"/>
    <col min="16" max="16" width="13.28515625" bestFit="1" customWidth="1"/>
    <col min="20" max="20" width="14.140625" bestFit="1" customWidth="1"/>
  </cols>
  <sheetData>
    <row r="6" spans="1:20">
      <c r="A6" s="14" t="s">
        <v>4</v>
      </c>
      <c r="B6" s="14"/>
      <c r="C6" s="14"/>
    </row>
    <row r="7" spans="1:20">
      <c r="A7" s="1" t="s">
        <v>5</v>
      </c>
      <c r="B7" s="7">
        <v>50</v>
      </c>
      <c r="C7" s="2" t="s">
        <v>6</v>
      </c>
      <c r="D7" s="2"/>
      <c r="E7" s="2"/>
    </row>
    <row r="8" spans="1:20">
      <c r="A8" s="1" t="s">
        <v>7</v>
      </c>
      <c r="B8" s="6">
        <v>200000</v>
      </c>
      <c r="C8" s="2" t="s">
        <v>8</v>
      </c>
      <c r="D8" s="2"/>
      <c r="E8" s="2"/>
    </row>
    <row r="9" spans="1:20">
      <c r="A9" s="1" t="s">
        <v>9</v>
      </c>
      <c r="B9" s="6">
        <v>300</v>
      </c>
      <c r="C9" s="2" t="s">
        <v>10</v>
      </c>
      <c r="D9" s="2"/>
      <c r="E9" s="2"/>
    </row>
    <row r="10" spans="1:20">
      <c r="A10" s="1" t="s">
        <v>11</v>
      </c>
      <c r="B10" s="3">
        <f>B9*B8*1.38*10^-23*1000</f>
        <v>8.2800000000000001E-13</v>
      </c>
      <c r="C10" s="2" t="s">
        <v>14</v>
      </c>
      <c r="D10" s="4">
        <f>10*LOG10(B10)</f>
        <v>-120.81969663215119</v>
      </c>
      <c r="E10" s="2" t="s">
        <v>12</v>
      </c>
    </row>
    <row r="11" spans="1:20">
      <c r="A11" s="1" t="s">
        <v>15</v>
      </c>
      <c r="B11" s="3">
        <f>10^(D11/10)</f>
        <v>3.9810717055349579E-11</v>
      </c>
      <c r="C11" s="2" t="s">
        <v>14</v>
      </c>
      <c r="D11" s="5">
        <v>-104</v>
      </c>
      <c r="E11" s="2" t="s">
        <v>12</v>
      </c>
    </row>
    <row r="12" spans="1:20">
      <c r="A12" s="1" t="s">
        <v>13</v>
      </c>
      <c r="B12" s="3">
        <f>10^(D12/10)</f>
        <v>1E-4</v>
      </c>
      <c r="C12" s="2" t="s">
        <v>14</v>
      </c>
      <c r="D12" s="5">
        <v>-40</v>
      </c>
      <c r="E12" s="2" t="s">
        <v>12</v>
      </c>
    </row>
    <row r="15" spans="1:20" ht="30">
      <c r="A15" s="2" t="s">
        <v>0</v>
      </c>
      <c r="B15" s="2" t="s">
        <v>31</v>
      </c>
      <c r="C15" s="8" t="s">
        <v>16</v>
      </c>
      <c r="D15" s="8" t="s">
        <v>17</v>
      </c>
      <c r="E15" s="8" t="s">
        <v>18</v>
      </c>
      <c r="F15" s="8" t="s">
        <v>19</v>
      </c>
      <c r="G15" s="8" t="s">
        <v>20</v>
      </c>
      <c r="H15" s="8" t="s">
        <v>21</v>
      </c>
      <c r="I15" s="2" t="s">
        <v>1</v>
      </c>
      <c r="J15" s="2" t="s">
        <v>2</v>
      </c>
      <c r="K15" s="2" t="s">
        <v>3</v>
      </c>
      <c r="L15" s="8" t="s">
        <v>22</v>
      </c>
      <c r="M15" s="8" t="s">
        <v>23</v>
      </c>
      <c r="N15" s="8" t="s">
        <v>24</v>
      </c>
      <c r="O15" s="8" t="s">
        <v>25</v>
      </c>
      <c r="P15" s="8" t="s">
        <v>26</v>
      </c>
      <c r="Q15" s="8" t="s">
        <v>27</v>
      </c>
      <c r="R15" s="8" t="s">
        <v>28</v>
      </c>
      <c r="S15" s="8" t="s">
        <v>29</v>
      </c>
      <c r="T15" s="8" t="s">
        <v>30</v>
      </c>
    </row>
    <row r="16" spans="1:20">
      <c r="A16" s="2">
        <v>1</v>
      </c>
      <c r="B16" s="2" t="s">
        <v>32</v>
      </c>
      <c r="C16" s="9">
        <v>-3</v>
      </c>
      <c r="D16" s="9">
        <v>3</v>
      </c>
      <c r="E16" s="9">
        <v>30</v>
      </c>
      <c r="F16" s="10">
        <f>10^(C16/10)</f>
        <v>0.50118723362727224</v>
      </c>
      <c r="G16" s="10">
        <f>10^(D16/10)</f>
        <v>1.9952623149688797</v>
      </c>
      <c r="H16" s="10">
        <f>10^(E16/10)</f>
        <v>1000</v>
      </c>
      <c r="I16" s="10">
        <f>F16</f>
        <v>0.50118723362727224</v>
      </c>
      <c r="J16" s="10">
        <f>G16</f>
        <v>1.9952623149688797</v>
      </c>
      <c r="K16" s="10">
        <f>H16</f>
        <v>1000</v>
      </c>
      <c r="L16" s="10">
        <f>10*LOG10(I16)</f>
        <v>-3.0000000000000004</v>
      </c>
      <c r="M16" s="10">
        <f>10*LOG10(J16)</f>
        <v>3.0000000000000004</v>
      </c>
      <c r="N16" s="10">
        <f>10*LOG10(K16)</f>
        <v>30</v>
      </c>
      <c r="O16" s="10">
        <f>N16+L16</f>
        <v>27</v>
      </c>
      <c r="P16" s="10">
        <f t="shared" ref="P16:P25" si="0">$D$10+L16+M16</f>
        <v>-120.81969663215119</v>
      </c>
      <c r="Q16" s="10">
        <f t="shared" ref="Q16:Q25" si="1">L16+3*$D$12-2*N16</f>
        <v>-183</v>
      </c>
      <c r="R16" s="10">
        <f t="shared" ref="R16:R25" si="2">$D$11+L16</f>
        <v>-107</v>
      </c>
      <c r="S16" s="10">
        <f t="shared" ref="S16:S25" si="3">$D$12+L16</f>
        <v>-43</v>
      </c>
      <c r="T16" s="11">
        <f t="shared" ref="T16:T25" si="4">MIN($D$11+L16-P16,$D$12+L16-Q16)</f>
        <v>13.819696632151192</v>
      </c>
    </row>
    <row r="17" spans="1:20">
      <c r="A17" s="2">
        <v>2</v>
      </c>
      <c r="B17" s="2" t="s">
        <v>33</v>
      </c>
      <c r="C17" s="9">
        <v>20</v>
      </c>
      <c r="D17" s="9">
        <v>1.5</v>
      </c>
      <c r="E17" s="9">
        <v>30</v>
      </c>
      <c r="F17" s="10">
        <f t="shared" ref="F17:F18" si="5">10^(C17/10)</f>
        <v>100</v>
      </c>
      <c r="G17" s="10">
        <f t="shared" ref="G17:G18" si="6">10^(D17/10)</f>
        <v>1.4125375446227544</v>
      </c>
      <c r="H17" s="10">
        <f t="shared" ref="H17:H18" si="7">10^(E17/10)</f>
        <v>1000</v>
      </c>
      <c r="I17" s="10">
        <f>I16*F17</f>
        <v>50.118723362727224</v>
      </c>
      <c r="J17" s="10">
        <f>J16+(G17-1)/I16</f>
        <v>2.8183829312644542</v>
      </c>
      <c r="K17" s="10">
        <f>1/(I16/H17+1/K16)</f>
        <v>666.13942458312215</v>
      </c>
      <c r="L17" s="10">
        <f t="shared" ref="L17:N19" si="8">10*LOG10(I17)</f>
        <v>17</v>
      </c>
      <c r="M17" s="10">
        <f t="shared" si="8"/>
        <v>4.5000000000000009</v>
      </c>
      <c r="N17" s="10">
        <f t="shared" si="8"/>
        <v>28.235651375635147</v>
      </c>
      <c r="O17" s="10">
        <f t="shared" ref="O17:O19" si="9">N17+L17</f>
        <v>45.235651375635143</v>
      </c>
      <c r="P17" s="10">
        <f t="shared" si="0"/>
        <v>-99.319696632151192</v>
      </c>
      <c r="Q17" s="10">
        <f t="shared" si="1"/>
        <v>-159.47130275127029</v>
      </c>
      <c r="R17" s="10">
        <f t="shared" si="2"/>
        <v>-87</v>
      </c>
      <c r="S17" s="10">
        <f t="shared" si="3"/>
        <v>-23</v>
      </c>
      <c r="T17" s="11">
        <f t="shared" si="4"/>
        <v>12.319696632151192</v>
      </c>
    </row>
    <row r="18" spans="1:20">
      <c r="A18" s="2">
        <v>3</v>
      </c>
      <c r="B18" s="2" t="s">
        <v>35</v>
      </c>
      <c r="C18" s="9">
        <v>-7</v>
      </c>
      <c r="D18" s="9">
        <v>8</v>
      </c>
      <c r="E18" s="9">
        <v>30</v>
      </c>
      <c r="F18" s="10">
        <f t="shared" si="5"/>
        <v>0.19952623149688795</v>
      </c>
      <c r="G18" s="10">
        <f t="shared" si="6"/>
        <v>6.3095734448019343</v>
      </c>
      <c r="H18" s="10">
        <f t="shared" si="7"/>
        <v>1000</v>
      </c>
      <c r="I18" s="10">
        <f t="shared" ref="I18:I19" si="10">I17*F18</f>
        <v>9.9999999999999982</v>
      </c>
      <c r="J18" s="10">
        <f t="shared" ref="J18:J19" si="11">J17+(G18-1)/I17</f>
        <v>2.9243228492941822</v>
      </c>
      <c r="K18" s="10">
        <f>1/(I17/H18+1/K17)</f>
        <v>19.372369855879256</v>
      </c>
      <c r="L18" s="10">
        <f t="shared" si="8"/>
        <v>9.9999999999999982</v>
      </c>
      <c r="M18" s="10">
        <f t="shared" si="8"/>
        <v>4.6602531764522217</v>
      </c>
      <c r="N18" s="10">
        <f t="shared" si="8"/>
        <v>12.87182751972381</v>
      </c>
      <c r="O18" s="10">
        <f t="shared" si="9"/>
        <v>22.871827519723809</v>
      </c>
      <c r="P18" s="10">
        <f t="shared" si="0"/>
        <v>-106.15944345569898</v>
      </c>
      <c r="Q18" s="10">
        <f t="shared" si="1"/>
        <v>-135.74365503944762</v>
      </c>
      <c r="R18" s="10">
        <f t="shared" si="2"/>
        <v>-94</v>
      </c>
      <c r="S18" s="10">
        <f t="shared" si="3"/>
        <v>-30</v>
      </c>
      <c r="T18" s="11">
        <f t="shared" si="4"/>
        <v>12.159443455698977</v>
      </c>
    </row>
    <row r="19" spans="1:20">
      <c r="A19" s="2">
        <v>4</v>
      </c>
      <c r="B19" s="2" t="s">
        <v>34</v>
      </c>
      <c r="C19" s="9">
        <v>0</v>
      </c>
      <c r="D19" s="9">
        <v>0</v>
      </c>
      <c r="E19" s="9">
        <v>100</v>
      </c>
      <c r="F19" s="10">
        <f>10^(C19/10)</f>
        <v>1</v>
      </c>
      <c r="G19" s="10">
        <f>10^(D19/10)</f>
        <v>1</v>
      </c>
      <c r="H19" s="10">
        <f>10^(E19/10)</f>
        <v>10000000000</v>
      </c>
      <c r="I19" s="10">
        <f t="shared" si="10"/>
        <v>9.9999999999999982</v>
      </c>
      <c r="J19" s="10">
        <f t="shared" si="11"/>
        <v>2.9243228492941822</v>
      </c>
      <c r="K19" s="10">
        <f t="shared" ref="K19" si="12">1/(I18/H19+1/K18)</f>
        <v>19.37236948059055</v>
      </c>
      <c r="L19" s="10">
        <f t="shared" si="8"/>
        <v>9.9999999999999982</v>
      </c>
      <c r="M19" s="10">
        <f t="shared" si="8"/>
        <v>4.6602531764522217</v>
      </c>
      <c r="N19" s="10">
        <f t="shared" si="8"/>
        <v>12.871827435590678</v>
      </c>
      <c r="O19" s="10">
        <f t="shared" si="9"/>
        <v>22.871827435590674</v>
      </c>
      <c r="P19" s="10">
        <f t="shared" si="0"/>
        <v>-106.15944345569898</v>
      </c>
      <c r="Q19" s="10">
        <f t="shared" si="1"/>
        <v>-135.74365487118135</v>
      </c>
      <c r="R19" s="10">
        <f t="shared" si="2"/>
        <v>-94</v>
      </c>
      <c r="S19" s="10">
        <f t="shared" si="3"/>
        <v>-30</v>
      </c>
      <c r="T19" s="11">
        <f t="shared" si="4"/>
        <v>12.159443455698977</v>
      </c>
    </row>
    <row r="20" spans="1:20">
      <c r="A20" s="2">
        <v>5</v>
      </c>
      <c r="B20" s="2" t="s">
        <v>34</v>
      </c>
      <c r="C20" s="9">
        <v>0</v>
      </c>
      <c r="D20" s="9">
        <v>0</v>
      </c>
      <c r="E20" s="9">
        <v>100</v>
      </c>
      <c r="F20" s="10">
        <f>10^(C20/10)</f>
        <v>1</v>
      </c>
      <c r="G20" s="10">
        <f>10^(D20/10)</f>
        <v>1</v>
      </c>
      <c r="H20" s="10">
        <f>10^(E20/10)</f>
        <v>10000000000</v>
      </c>
      <c r="I20" s="10">
        <f t="shared" ref="I20:I22" si="13">I19*F20</f>
        <v>9.9999999999999982</v>
      </c>
      <c r="J20" s="10">
        <f t="shared" ref="J20:J22" si="14">J19+(G20-1)/I19</f>
        <v>2.9243228492941822</v>
      </c>
      <c r="K20" s="10">
        <f t="shared" ref="K20:K22" si="15">1/(I19/H20+1/K19)</f>
        <v>19.372369105301861</v>
      </c>
      <c r="L20" s="10">
        <f t="shared" ref="L20:L22" si="16">10*LOG10(I20)</f>
        <v>9.9999999999999982</v>
      </c>
      <c r="M20" s="10">
        <f t="shared" ref="M20:M22" si="17">10*LOG10(J20)</f>
        <v>4.6602531764522217</v>
      </c>
      <c r="N20" s="10">
        <f t="shared" ref="N20:N22" si="18">10*LOG10(K20)</f>
        <v>12.871827351457547</v>
      </c>
      <c r="O20" s="10">
        <f t="shared" ref="O20:O22" si="19">N20+L20</f>
        <v>22.871827351457547</v>
      </c>
      <c r="P20" s="10">
        <f t="shared" si="0"/>
        <v>-106.15944345569898</v>
      </c>
      <c r="Q20" s="10">
        <f t="shared" si="1"/>
        <v>-135.74365470291508</v>
      </c>
      <c r="R20" s="10">
        <f t="shared" si="2"/>
        <v>-94</v>
      </c>
      <c r="S20" s="10">
        <f t="shared" si="3"/>
        <v>-30</v>
      </c>
      <c r="T20" s="11">
        <f t="shared" si="4"/>
        <v>12.159443455698977</v>
      </c>
    </row>
    <row r="21" spans="1:20">
      <c r="A21" s="2">
        <v>6</v>
      </c>
      <c r="B21" s="2" t="s">
        <v>36</v>
      </c>
      <c r="C21" s="9">
        <v>-3</v>
      </c>
      <c r="D21" s="9">
        <v>3</v>
      </c>
      <c r="E21" s="9">
        <v>50</v>
      </c>
      <c r="F21" s="10">
        <f>10^(C21/10)</f>
        <v>0.50118723362727224</v>
      </c>
      <c r="G21" s="10">
        <f>10^(D21/10)</f>
        <v>1.9952623149688797</v>
      </c>
      <c r="H21" s="10">
        <f>10^(E21/10)</f>
        <v>100000</v>
      </c>
      <c r="I21" s="10">
        <f t="shared" si="13"/>
        <v>5.0118723362727211</v>
      </c>
      <c r="J21" s="10">
        <f t="shared" si="14"/>
        <v>3.0238490807910701</v>
      </c>
      <c r="K21" s="10">
        <f>1/(I20/H21+1/K20)</f>
        <v>19.334912798566595</v>
      </c>
      <c r="L21" s="10">
        <f t="shared" si="16"/>
        <v>6.9999999999999982</v>
      </c>
      <c r="M21" s="10">
        <f t="shared" si="17"/>
        <v>4.8056011189026435</v>
      </c>
      <c r="N21" s="10">
        <f t="shared" si="18"/>
        <v>12.863422177234497</v>
      </c>
      <c r="O21" s="10">
        <f t="shared" si="19"/>
        <v>19.863422177234497</v>
      </c>
      <c r="P21" s="10">
        <f t="shared" si="0"/>
        <v>-109.01409551324855</v>
      </c>
      <c r="Q21" s="10">
        <f t="shared" si="1"/>
        <v>-138.72684435446899</v>
      </c>
      <c r="R21" s="10">
        <f t="shared" si="2"/>
        <v>-97</v>
      </c>
      <c r="S21" s="10">
        <f t="shared" si="3"/>
        <v>-33</v>
      </c>
      <c r="T21" s="11">
        <f t="shared" si="4"/>
        <v>12.014095513248549</v>
      </c>
    </row>
    <row r="22" spans="1:20">
      <c r="A22" s="2">
        <v>7</v>
      </c>
      <c r="B22" s="2" t="s">
        <v>38</v>
      </c>
      <c r="C22" s="9">
        <v>20</v>
      </c>
      <c r="D22" s="9">
        <v>3</v>
      </c>
      <c r="E22" s="9">
        <v>50</v>
      </c>
      <c r="F22" s="10">
        <f>10^(C22/10)</f>
        <v>100</v>
      </c>
      <c r="G22" s="10">
        <f>10^(D22/10)</f>
        <v>1.9952623149688797</v>
      </c>
      <c r="H22" s="10">
        <f>10^(E22/10)</f>
        <v>100000</v>
      </c>
      <c r="I22" s="10">
        <f t="shared" si="13"/>
        <v>501.18723362727212</v>
      </c>
      <c r="J22" s="10">
        <f t="shared" si="14"/>
        <v>3.2224300198476796</v>
      </c>
      <c r="K22" s="10">
        <f t="shared" si="15"/>
        <v>19.316194611208175</v>
      </c>
      <c r="L22" s="10">
        <f t="shared" si="16"/>
        <v>26.999999999999996</v>
      </c>
      <c r="M22" s="10">
        <f t="shared" si="17"/>
        <v>5.0818349473793152</v>
      </c>
      <c r="N22" s="10">
        <f t="shared" si="18"/>
        <v>12.85921572279565</v>
      </c>
      <c r="O22" s="10">
        <f t="shared" si="19"/>
        <v>39.859215722795646</v>
      </c>
      <c r="P22" s="10">
        <f t="shared" si="0"/>
        <v>-88.737861684771872</v>
      </c>
      <c r="Q22" s="10">
        <f t="shared" si="1"/>
        <v>-118.71843144559131</v>
      </c>
      <c r="R22" s="10">
        <f t="shared" si="2"/>
        <v>-77</v>
      </c>
      <c r="S22" s="10">
        <f t="shared" si="3"/>
        <v>-13.000000000000004</v>
      </c>
      <c r="T22" s="11">
        <f t="shared" si="4"/>
        <v>11.737861684771872</v>
      </c>
    </row>
    <row r="23" spans="1:20">
      <c r="A23" s="2">
        <v>8</v>
      </c>
      <c r="B23" s="2" t="s">
        <v>37</v>
      </c>
      <c r="C23" s="9">
        <v>15</v>
      </c>
      <c r="D23" s="9">
        <v>3</v>
      </c>
      <c r="E23" s="9">
        <v>50</v>
      </c>
      <c r="F23" s="10">
        <f>10^(C23/10)</f>
        <v>31.622776601683803</v>
      </c>
      <c r="G23" s="10">
        <f>10^(D23/10)</f>
        <v>1.9952623149688797</v>
      </c>
      <c r="H23" s="10">
        <f>10^(E23/10)</f>
        <v>100000</v>
      </c>
      <c r="I23" s="10">
        <f t="shared" ref="I23" si="20">I22*F23</f>
        <v>15848.931924611135</v>
      </c>
      <c r="J23" s="10">
        <f t="shared" ref="J23" si="21">J22+(G23-1)/I22</f>
        <v>3.2244158292382457</v>
      </c>
      <c r="K23" s="10">
        <f>1/(I22/H23+1/K22)</f>
        <v>17.611244703214698</v>
      </c>
      <c r="L23" s="10">
        <f t="shared" ref="L23" si="22">10*LOG10(I23)</f>
        <v>42</v>
      </c>
      <c r="M23" s="10">
        <f t="shared" ref="M23" si="23">10*LOG10(J23)</f>
        <v>5.0845104451588465</v>
      </c>
      <c r="N23" s="10">
        <f t="shared" ref="N23" si="24">10*LOG10(K23)</f>
        <v>12.457900515172231</v>
      </c>
      <c r="O23" s="10">
        <f t="shared" ref="O23" si="25">N23+L23</f>
        <v>54.457900515172227</v>
      </c>
      <c r="P23" s="10">
        <f t="shared" si="0"/>
        <v>-73.735186186992351</v>
      </c>
      <c r="Q23" s="10">
        <f t="shared" si="1"/>
        <v>-102.91580103034445</v>
      </c>
      <c r="R23" s="10">
        <f t="shared" si="2"/>
        <v>-62</v>
      </c>
      <c r="S23" s="10">
        <f t="shared" si="3"/>
        <v>2</v>
      </c>
      <c r="T23" s="11">
        <f t="shared" si="4"/>
        <v>11.735186186992351</v>
      </c>
    </row>
    <row r="24" spans="1:20">
      <c r="A24" s="2">
        <v>9</v>
      </c>
      <c r="B24" s="2"/>
      <c r="C24" s="9">
        <v>0</v>
      </c>
      <c r="D24" s="9">
        <v>0</v>
      </c>
      <c r="E24" s="9">
        <v>99</v>
      </c>
      <c r="F24" s="10">
        <f t="shared" ref="F24" si="26">10^(C24/10)</f>
        <v>1</v>
      </c>
      <c r="G24" s="10">
        <f t="shared" ref="G24" si="27">10^(D24/10)</f>
        <v>1</v>
      </c>
      <c r="H24" s="10">
        <f t="shared" ref="H24" si="28">10^(E24/10)</f>
        <v>7943282347.2428255</v>
      </c>
      <c r="I24" s="10">
        <f t="shared" ref="I24:I25" si="29">I23*F24</f>
        <v>15848.931924611135</v>
      </c>
      <c r="J24" s="10">
        <f t="shared" ref="J24:J25" si="30">J23+(G24-1)/I23</f>
        <v>3.2244158292382457</v>
      </c>
      <c r="K24" s="10">
        <f>1/(I23/H24+1/K23)</f>
        <v>17.610625882500635</v>
      </c>
      <c r="L24" s="10">
        <f t="shared" ref="L24" si="31">10*LOG10(I24)</f>
        <v>42</v>
      </c>
      <c r="M24" s="10">
        <f t="shared" ref="M24" si="32">10*LOG10(J24)</f>
        <v>5.0845104451588465</v>
      </c>
      <c r="N24" s="10">
        <f t="shared" ref="N24" si="33">10*LOG10(K24)</f>
        <v>12.457747910885766</v>
      </c>
      <c r="O24" s="10">
        <f t="shared" ref="O24" si="34">N24+L24</f>
        <v>54.457747910885764</v>
      </c>
      <c r="P24" s="10">
        <f t="shared" si="0"/>
        <v>-73.735186186992351</v>
      </c>
      <c r="Q24" s="10">
        <f t="shared" si="1"/>
        <v>-102.91549582177153</v>
      </c>
      <c r="R24" s="10">
        <f t="shared" si="2"/>
        <v>-62</v>
      </c>
      <c r="S24" s="10">
        <f t="shared" si="3"/>
        <v>2</v>
      </c>
      <c r="T24" s="11">
        <f t="shared" si="4"/>
        <v>11.735186186992351</v>
      </c>
    </row>
    <row r="25" spans="1:20">
      <c r="A25" s="2">
        <v>10</v>
      </c>
      <c r="B25" s="2"/>
      <c r="C25" s="9">
        <v>0</v>
      </c>
      <c r="D25" s="9">
        <v>0</v>
      </c>
      <c r="E25" s="9">
        <v>99</v>
      </c>
      <c r="F25" s="10">
        <f>10^(C25/10)</f>
        <v>1</v>
      </c>
      <c r="G25" s="10">
        <f>10^(D25/10)</f>
        <v>1</v>
      </c>
      <c r="H25" s="10">
        <f>10^(E25/10)</f>
        <v>7943282347.2428255</v>
      </c>
      <c r="I25" s="10">
        <f t="shared" si="29"/>
        <v>15848.931924611135</v>
      </c>
      <c r="J25" s="10">
        <f t="shared" si="30"/>
        <v>3.2244158292382457</v>
      </c>
      <c r="K25" s="10">
        <f>1/(I24/H25+1/K24)</f>
        <v>17.610007105273063</v>
      </c>
      <c r="L25" s="12">
        <f t="shared" ref="L25" si="35">10*LOG10(I25)</f>
        <v>42</v>
      </c>
      <c r="M25" s="12">
        <f t="shared" ref="M25" si="36">10*LOG10(J25)</f>
        <v>5.0845104451588465</v>
      </c>
      <c r="N25" s="12">
        <f t="shared" ref="N25" si="37">10*LOG10(K25)</f>
        <v>12.45759531196139</v>
      </c>
      <c r="O25" s="12">
        <f t="shared" ref="O25" si="38">N25+L25</f>
        <v>54.457595311961391</v>
      </c>
      <c r="P25" s="12">
        <f t="shared" si="0"/>
        <v>-73.735186186992351</v>
      </c>
      <c r="Q25" s="12">
        <f t="shared" si="1"/>
        <v>-102.91519062392278</v>
      </c>
      <c r="R25" s="12">
        <f t="shared" si="2"/>
        <v>-62</v>
      </c>
      <c r="S25" s="12">
        <f t="shared" si="3"/>
        <v>2</v>
      </c>
      <c r="T25" s="13">
        <f t="shared" si="4"/>
        <v>11.735186186992351</v>
      </c>
    </row>
  </sheetData>
  <mergeCells count="1">
    <mergeCell ref="A6:C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ReadMe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 Oberschmidt</cp:lastModifiedBy>
  <dcterms:created xsi:type="dcterms:W3CDTF">2010-01-28T13:55:33Z</dcterms:created>
  <dcterms:modified xsi:type="dcterms:W3CDTF">2012-01-24T07:17:09Z</dcterms:modified>
</cp:coreProperties>
</file>